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il\OneDrive\Documents\Documents\Webpages\Current\"/>
    </mc:Choice>
  </mc:AlternateContent>
  <xr:revisionPtr revIDLastSave="0" documentId="13_ncr:1_{03EF2BB3-9085-4619-83E6-9155E58AAF7B}" xr6:coauthVersionLast="47" xr6:coauthVersionMax="47" xr10:uidLastSave="{00000000-0000-0000-0000-000000000000}"/>
  <bookViews>
    <workbookView xWindow="-120" yWindow="-120" windowWidth="29040" windowHeight="15720" tabRatio="602" activeTab="1" xr2:uid="{00000000-000D-0000-FFFF-FFFF00000000}"/>
  </bookViews>
  <sheets>
    <sheet name="2024" sheetId="13" r:id="rId1"/>
    <sheet name="2025" sheetId="1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14" l="1"/>
  <c r="I4" i="14"/>
  <c r="I3" i="14"/>
  <c r="H11" i="14"/>
  <c r="H10" i="14"/>
  <c r="H15" i="14"/>
  <c r="H16" i="14"/>
  <c r="H13" i="14"/>
  <c r="H4" i="14"/>
  <c r="H3" i="14"/>
  <c r="H17" i="14"/>
  <c r="H5" i="14"/>
  <c r="H12" i="14"/>
  <c r="H8" i="14"/>
  <c r="L13" i="14"/>
  <c r="L14" i="14"/>
  <c r="H3" i="13"/>
  <c r="H8" i="13"/>
  <c r="H5" i="13"/>
  <c r="H10" i="13"/>
  <c r="H4" i="13"/>
  <c r="H15" i="13"/>
  <c r="H12" i="13"/>
  <c r="H14" i="13"/>
  <c r="H11" i="13"/>
  <c r="H13" i="13"/>
  <c r="L9" i="13"/>
  <c r="C9" i="14" s="1"/>
  <c r="L9" i="14" s="1"/>
  <c r="L3" i="14" l="1"/>
  <c r="L3" i="13"/>
  <c r="C3" i="14" s="1"/>
  <c r="L10" i="13"/>
  <c r="C10" i="14" s="1"/>
  <c r="L10" i="14" s="1"/>
  <c r="L7" i="13"/>
  <c r="C7" i="14" s="1"/>
  <c r="L7" i="14" s="1"/>
  <c r="L12" i="13"/>
  <c r="C12" i="14" s="1"/>
  <c r="L12" i="14" s="1"/>
  <c r="L13" i="13"/>
  <c r="C15" i="14" s="1"/>
  <c r="L15" i="14" s="1"/>
  <c r="L14" i="13"/>
  <c r="C16" i="14" s="1"/>
  <c r="L16" i="14" s="1"/>
  <c r="L4" i="13"/>
  <c r="C4" i="14" s="1"/>
  <c r="L4" i="14" s="1"/>
  <c r="L11" i="13"/>
  <c r="C11" i="14" s="1"/>
  <c r="L11" i="14" s="1"/>
  <c r="L5" i="13"/>
  <c r="C5" i="14" s="1"/>
  <c r="L5" i="14" s="1"/>
  <c r="L6" i="13"/>
  <c r="C6" i="14" s="1"/>
  <c r="L6" i="14" s="1"/>
  <c r="L15" i="13"/>
  <c r="C17" i="14" s="1"/>
  <c r="L17" i="14" s="1"/>
  <c r="L8" i="13"/>
  <c r="C8" i="14" s="1"/>
  <c r="L8" i="14" s="1"/>
</calcChain>
</file>

<file path=xl/sharedStrings.xml><?xml version="1.0" encoding="utf-8"?>
<sst xmlns="http://schemas.openxmlformats.org/spreadsheetml/2006/main" count="75" uniqueCount="48">
  <si>
    <t>Fees</t>
  </si>
  <si>
    <t>Winnings</t>
  </si>
  <si>
    <t>Team</t>
  </si>
  <si>
    <t>Carryover</t>
  </si>
  <si>
    <t>Entry Fee</t>
  </si>
  <si>
    <t>Weekly Fee</t>
  </si>
  <si>
    <t>Weekly</t>
  </si>
  <si>
    <t>Week</t>
  </si>
  <si>
    <t>Prediction</t>
  </si>
  <si>
    <t>Standing</t>
  </si>
  <si>
    <t>Paid</t>
  </si>
  <si>
    <t>Balance</t>
  </si>
  <si>
    <t>3 Forever Racing</t>
  </si>
  <si>
    <t>K&amp;R Racing</t>
  </si>
  <si>
    <t>Big Sky Mud Flaps</t>
  </si>
  <si>
    <t>Grizzly Gearshifters</t>
  </si>
  <si>
    <t>Jalopies en Fuego</t>
  </si>
  <si>
    <t>In the Fast Lane</t>
  </si>
  <si>
    <t>Smiling Bumpers</t>
  </si>
  <si>
    <t>HamliNation Racing</t>
  </si>
  <si>
    <t>JJ48</t>
  </si>
  <si>
    <t>Flaming Idiots</t>
  </si>
  <si>
    <t>Trading Paint</t>
  </si>
  <si>
    <t>Reddickulousness</t>
  </si>
  <si>
    <t>Yung Money</t>
  </si>
  <si>
    <t>1,7,8,27</t>
  </si>
  <si>
    <t>2,3,9,19,20,23,28</t>
  </si>
  <si>
    <t>11,14,16,17,18,19,26,28</t>
  </si>
  <si>
    <t>3,12,21,29</t>
  </si>
  <si>
    <t>10,29,31</t>
  </si>
  <si>
    <t>2,22,24,32</t>
  </si>
  <si>
    <t>13,17,26,29,30,33</t>
  </si>
  <si>
    <t>3,5,6,8,12,14,15,34</t>
  </si>
  <si>
    <t>25,26,35</t>
  </si>
  <si>
    <t>3,4,5,8,12,17,29,36</t>
  </si>
  <si>
    <t>Shade Tree Racing</t>
  </si>
  <si>
    <t>Rooster's Racing</t>
  </si>
  <si>
    <t>10,20</t>
  </si>
  <si>
    <t>1,6,21</t>
  </si>
  <si>
    <t>23,24</t>
  </si>
  <si>
    <t>14,17,30</t>
  </si>
  <si>
    <t>3,16,22,24,32</t>
  </si>
  <si>
    <t>7,13,14,18,23,25,26,30,32</t>
  </si>
  <si>
    <t>3,5,11,15,19,32</t>
  </si>
  <si>
    <t>4,5,9,12,32</t>
  </si>
  <si>
    <t>2,29,33,34</t>
  </si>
  <si>
    <t>3,8,28,30,32,35</t>
  </si>
  <si>
    <t>3,19,27,36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</si>
</sst>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4" applyNumberFormat="0" applyAlignment="0" applyProtection="0"/>
    <xf numFmtId="0" fontId="8" fillId="28" borderId="15" applyNumberFormat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16" applyNumberFormat="0" applyFill="0" applyAlignment="0" applyProtection="0"/>
    <xf numFmtId="0" fontId="12" fillId="0" borderId="17" applyNumberFormat="0" applyFill="0" applyAlignment="0" applyProtection="0"/>
    <xf numFmtId="0" fontId="13" fillId="0" borderId="18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4" applyNumberFormat="0" applyAlignment="0" applyProtection="0"/>
    <xf numFmtId="0" fontId="15" fillId="0" borderId="19" applyNumberFormat="0" applyFill="0" applyAlignment="0" applyProtection="0"/>
    <xf numFmtId="0" fontId="16" fillId="31" borderId="0" applyNumberFormat="0" applyBorder="0" applyAlignment="0" applyProtection="0"/>
    <xf numFmtId="0" fontId="4" fillId="32" borderId="20" applyNumberFormat="0" applyFont="0" applyAlignment="0" applyProtection="0"/>
    <xf numFmtId="0" fontId="17" fillId="27" borderId="21" applyNumberFormat="0" applyAlignment="0" applyProtection="0"/>
    <xf numFmtId="0" fontId="18" fillId="0" borderId="0" applyNumberFormat="0" applyFill="0" applyBorder="0" applyAlignment="0" applyProtection="0"/>
    <xf numFmtId="0" fontId="19" fillId="0" borderId="22" applyNumberFormat="0" applyFill="0" applyAlignment="0" applyProtection="0"/>
    <xf numFmtId="0" fontId="20" fillId="0" borderId="0" applyNumberFormat="0" applyFill="0" applyBorder="0" applyAlignment="0" applyProtection="0"/>
  </cellStyleXfs>
  <cellXfs count="41"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8" fontId="2" fillId="0" borderId="7" xfId="28" applyNumberFormat="1" applyFont="1" applyBorder="1" applyAlignment="1">
      <alignment horizontal="center" vertical="center"/>
    </xf>
    <xf numFmtId="8" fontId="21" fillId="0" borderId="8" xfId="28" applyNumberFormat="1" applyFont="1" applyBorder="1" applyAlignment="1">
      <alignment horizontal="center" vertical="center"/>
    </xf>
    <xf numFmtId="8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8" fontId="2" fillId="0" borderId="3" xfId="28" applyNumberFormat="1" applyFont="1" applyBorder="1" applyAlignment="1">
      <alignment horizontal="center" vertical="center"/>
    </xf>
    <xf numFmtId="8" fontId="2" fillId="0" borderId="9" xfId="28" applyNumberFormat="1" applyFont="1" applyBorder="1" applyAlignment="1">
      <alignment horizontal="center" vertical="center"/>
    </xf>
    <xf numFmtId="8" fontId="21" fillId="0" borderId="12" xfId="28" applyNumberFormat="1" applyFont="1" applyBorder="1" applyAlignment="1">
      <alignment horizontal="center" vertical="center"/>
    </xf>
    <xf numFmtId="8" fontId="2" fillId="0" borderId="11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8" fontId="2" fillId="0" borderId="0" xfId="28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8" fontId="2" fillId="0" borderId="25" xfId="28" applyNumberFormat="1" applyFont="1" applyBorder="1" applyAlignment="1">
      <alignment horizontal="center" vertical="center"/>
    </xf>
    <xf numFmtId="8" fontId="2" fillId="0" borderId="26" xfId="28" applyNumberFormat="1" applyFont="1" applyBorder="1" applyAlignment="1">
      <alignment horizontal="center" vertical="center"/>
    </xf>
    <xf numFmtId="8" fontId="2" fillId="0" borderId="8" xfId="28" applyNumberFormat="1" applyFont="1" applyBorder="1" applyAlignment="1">
      <alignment horizontal="center" vertical="center"/>
    </xf>
    <xf numFmtId="8" fontId="2" fillId="0" borderId="12" xfId="28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8" fontId="2" fillId="0" borderId="27" xfId="28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8" fontId="21" fillId="0" borderId="28" xfId="28" applyNumberFormat="1" applyFont="1" applyBorder="1" applyAlignment="1">
      <alignment horizontal="center" vertical="center"/>
    </xf>
    <xf numFmtId="8" fontId="21" fillId="0" borderId="29" xfId="28" applyNumberFormat="1" applyFont="1" applyBorder="1" applyAlignment="1">
      <alignment horizontal="center" vertical="center"/>
    </xf>
    <xf numFmtId="8" fontId="2" fillId="0" borderId="30" xfId="28" applyNumberFormat="1" applyFont="1" applyBorder="1" applyAlignment="1">
      <alignment horizontal="center" vertical="center"/>
    </xf>
    <xf numFmtId="8" fontId="2" fillId="0" borderId="31" xfId="28" applyNumberFormat="1" applyFont="1" applyBorder="1" applyAlignment="1">
      <alignment horizontal="center" vertical="center"/>
    </xf>
    <xf numFmtId="8" fontId="2" fillId="0" borderId="32" xfId="28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2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3" xfId="0" applyFont="1" applyBorder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37A50-9FBD-4834-A633-44878006458B}">
  <dimension ref="A1:M15"/>
  <sheetViews>
    <sheetView showGridLines="0" zoomScale="70" zoomScaleNormal="70" workbookViewId="0">
      <selection activeCell="H13" sqref="H13"/>
    </sheetView>
  </sheetViews>
  <sheetFormatPr defaultRowHeight="12.75" x14ac:dyDescent="0.2"/>
  <cols>
    <col min="1" max="1" width="1.28515625" style="1" customWidth="1"/>
    <col min="2" max="2" width="25.42578125" customWidth="1"/>
    <col min="3" max="4" width="12.7109375" customWidth="1"/>
    <col min="5" max="6" width="9.7109375" style="2" customWidth="1"/>
    <col min="7" max="12" width="9.7109375" customWidth="1"/>
    <col min="13" max="13" width="11.42578125" hidden="1" customWidth="1"/>
  </cols>
  <sheetData>
    <row r="1" spans="2:13" s="1" customFormat="1" ht="13.5" thickBot="1" x14ac:dyDescent="0.25">
      <c r="E1" s="37" t="s">
        <v>0</v>
      </c>
      <c r="F1" s="38"/>
      <c r="G1" s="39" t="s">
        <v>1</v>
      </c>
      <c r="H1" s="39"/>
      <c r="I1" s="39"/>
      <c r="J1" s="40"/>
    </row>
    <row r="2" spans="2:13" s="1" customFormat="1" ht="13.5" thickBot="1" x14ac:dyDescent="0.25">
      <c r="B2" s="3" t="s">
        <v>2</v>
      </c>
      <c r="C2" s="25">
        <v>2024</v>
      </c>
      <c r="D2" s="25" t="s">
        <v>10</v>
      </c>
      <c r="E2" s="28" t="s">
        <v>4</v>
      </c>
      <c r="F2" s="4" t="s">
        <v>5</v>
      </c>
      <c r="G2" s="5" t="s">
        <v>7</v>
      </c>
      <c r="H2" s="5" t="s">
        <v>6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3</v>
      </c>
    </row>
    <row r="3" spans="2:13" s="1" customFormat="1" ht="35.1" customHeight="1" x14ac:dyDescent="0.2">
      <c r="B3" s="20" t="s">
        <v>12</v>
      </c>
      <c r="C3" s="21">
        <v>488.60333333333335</v>
      </c>
      <c r="D3" s="22"/>
      <c r="E3" s="29">
        <v>-20</v>
      </c>
      <c r="F3" s="9">
        <v>-36</v>
      </c>
      <c r="G3" s="35" t="s">
        <v>34</v>
      </c>
      <c r="H3" s="31">
        <f>10/4+10+10/2+10/3+10/3+10/3+10/4+10</f>
        <v>40</v>
      </c>
      <c r="I3" s="10"/>
      <c r="J3" s="8">
        <v>55</v>
      </c>
      <c r="K3" s="8"/>
      <c r="L3" s="8">
        <f>K3+J3+I3+H3+F3+E3+C3+D3</f>
        <v>527.60333333333335</v>
      </c>
      <c r="M3" s="12">
        <v>-106.5</v>
      </c>
    </row>
    <row r="4" spans="2:13" s="1" customFormat="1" ht="35.1" customHeight="1" x14ac:dyDescent="0.2">
      <c r="B4" s="7" t="s">
        <v>13</v>
      </c>
      <c r="C4" s="19">
        <v>166.14</v>
      </c>
      <c r="D4" s="23"/>
      <c r="E4" s="29">
        <v>-20</v>
      </c>
      <c r="F4" s="9">
        <v>-36</v>
      </c>
      <c r="G4" s="35" t="s">
        <v>30</v>
      </c>
      <c r="H4" s="32">
        <f>10/2+10+10+10</f>
        <v>35</v>
      </c>
      <c r="I4" s="10"/>
      <c r="J4" s="8"/>
      <c r="K4" s="8"/>
      <c r="L4" s="8">
        <f t="shared" ref="L4:L15" si="0">K4+J4+I4+H4+F4+E4+C4+D4</f>
        <v>145.13999999999999</v>
      </c>
      <c r="M4" s="11">
        <v>50.58</v>
      </c>
    </row>
    <row r="5" spans="2:13" s="1" customFormat="1" ht="35.1" customHeight="1" x14ac:dyDescent="0.2">
      <c r="B5" s="7" t="s">
        <v>14</v>
      </c>
      <c r="C5" s="19">
        <v>7.9999999999999858</v>
      </c>
      <c r="D5" s="23"/>
      <c r="E5" s="29">
        <v>-20</v>
      </c>
      <c r="F5" s="9">
        <v>-36</v>
      </c>
      <c r="G5" s="35" t="s">
        <v>32</v>
      </c>
      <c r="H5" s="32">
        <f>10/4+10/2+10+10/3+10/3+10/2+10+10</f>
        <v>49.166666666666664</v>
      </c>
      <c r="I5" s="10">
        <v>10</v>
      </c>
      <c r="J5" s="8">
        <v>80</v>
      </c>
      <c r="K5" s="8"/>
      <c r="L5" s="8">
        <f t="shared" si="0"/>
        <v>91.166666666666643</v>
      </c>
      <c r="M5" s="11">
        <v>98.5</v>
      </c>
    </row>
    <row r="6" spans="2:13" s="1" customFormat="1" ht="35.1" customHeight="1" x14ac:dyDescent="0.2">
      <c r="B6" s="7" t="s">
        <v>15</v>
      </c>
      <c r="C6" s="19">
        <v>-35</v>
      </c>
      <c r="D6" s="23"/>
      <c r="E6" s="29"/>
      <c r="F6" s="9"/>
      <c r="G6" s="35"/>
      <c r="H6" s="32"/>
      <c r="I6" s="10"/>
      <c r="J6" s="8"/>
      <c r="K6" s="8"/>
      <c r="L6" s="8">
        <f t="shared" si="0"/>
        <v>-35</v>
      </c>
      <c r="M6" s="12">
        <v>16.5</v>
      </c>
    </row>
    <row r="7" spans="2:13" ht="35.1" customHeight="1" x14ac:dyDescent="0.2">
      <c r="B7" s="7" t="s">
        <v>16</v>
      </c>
      <c r="C7" s="19">
        <v>-102.83000000000001</v>
      </c>
      <c r="D7" s="23"/>
      <c r="E7" s="29"/>
      <c r="F7" s="9"/>
      <c r="G7" s="35"/>
      <c r="H7" s="32"/>
      <c r="I7" s="10"/>
      <c r="J7" s="8"/>
      <c r="K7" s="8"/>
      <c r="L7" s="8">
        <f t="shared" si="0"/>
        <v>-102.83000000000001</v>
      </c>
      <c r="M7" s="12">
        <v>-46.5</v>
      </c>
    </row>
    <row r="8" spans="2:13" ht="35.1" customHeight="1" x14ac:dyDescent="0.2">
      <c r="B8" s="7" t="s">
        <v>17</v>
      </c>
      <c r="C8" s="19">
        <v>-61.000000000000028</v>
      </c>
      <c r="D8" s="23"/>
      <c r="E8" s="29">
        <v>-20</v>
      </c>
      <c r="F8" s="9">
        <v>-36</v>
      </c>
      <c r="G8" s="35" t="s">
        <v>33</v>
      </c>
      <c r="H8" s="32">
        <f>10+10/3+10</f>
        <v>23.333333333333336</v>
      </c>
      <c r="I8" s="10"/>
      <c r="J8" s="8"/>
      <c r="K8" s="8"/>
      <c r="L8" s="8">
        <f t="shared" si="0"/>
        <v>-93.666666666666686</v>
      </c>
      <c r="M8" s="12">
        <v>-48.5</v>
      </c>
    </row>
    <row r="9" spans="2:13" ht="35.1" customHeight="1" x14ac:dyDescent="0.2">
      <c r="B9" s="7" t="s">
        <v>18</v>
      </c>
      <c r="C9" s="19">
        <v>47.12380952380952</v>
      </c>
      <c r="D9" s="23"/>
      <c r="E9" s="29"/>
      <c r="F9" s="9"/>
      <c r="G9" s="27"/>
      <c r="H9" s="32"/>
      <c r="I9" s="10"/>
      <c r="J9" s="8"/>
      <c r="K9" s="8"/>
      <c r="L9" s="8">
        <f t="shared" si="0"/>
        <v>47.12380952380952</v>
      </c>
      <c r="M9" s="12"/>
    </row>
    <row r="10" spans="2:13" ht="35.1" customHeight="1" x14ac:dyDescent="0.2">
      <c r="B10" s="7" t="s">
        <v>20</v>
      </c>
      <c r="C10" s="19">
        <v>44.650000000000006</v>
      </c>
      <c r="D10" s="23"/>
      <c r="E10" s="29">
        <v>-20</v>
      </c>
      <c r="F10" s="9">
        <v>-36</v>
      </c>
      <c r="G10" s="35" t="s">
        <v>31</v>
      </c>
      <c r="H10" s="32">
        <f>10+10/3+10/3+10/4+10+10</f>
        <v>39.166666666666671</v>
      </c>
      <c r="I10" s="10"/>
      <c r="J10" s="8"/>
      <c r="K10" s="8"/>
      <c r="L10" s="8">
        <f t="shared" si="0"/>
        <v>27.816666666666677</v>
      </c>
      <c r="M10" s="12"/>
    </row>
    <row r="11" spans="2:13" ht="35.1" customHeight="1" x14ac:dyDescent="0.2">
      <c r="B11" s="7" t="s">
        <v>21</v>
      </c>
      <c r="C11" s="19">
        <v>-78.599999999999994</v>
      </c>
      <c r="D11" s="23"/>
      <c r="E11" s="29">
        <v>-20</v>
      </c>
      <c r="F11" s="9">
        <v>-36</v>
      </c>
      <c r="G11" s="35" t="s">
        <v>26</v>
      </c>
      <c r="H11" s="32">
        <f>10/2+10/4+10+10/2+10+10+10/2</f>
        <v>47.5</v>
      </c>
      <c r="I11" s="10"/>
      <c r="J11" s="8">
        <v>15</v>
      </c>
      <c r="K11" s="8"/>
      <c r="L11" s="8">
        <f t="shared" si="0"/>
        <v>-72.099999999999994</v>
      </c>
      <c r="M11" s="12"/>
    </row>
    <row r="12" spans="2:13" ht="35.1" customHeight="1" x14ac:dyDescent="0.2">
      <c r="B12" s="7" t="s">
        <v>22</v>
      </c>
      <c r="C12" s="19">
        <v>161.33333333333331</v>
      </c>
      <c r="D12" s="23"/>
      <c r="E12" s="29">
        <v>-20</v>
      </c>
      <c r="F12" s="9">
        <v>-36</v>
      </c>
      <c r="G12" s="35" t="s">
        <v>28</v>
      </c>
      <c r="H12" s="32">
        <f>10/4+10/3+10+10/4</f>
        <v>18.333333333333336</v>
      </c>
      <c r="I12" s="10"/>
      <c r="J12" s="8"/>
      <c r="K12" s="8"/>
      <c r="L12" s="8">
        <f t="shared" si="0"/>
        <v>123.66666666666666</v>
      </c>
      <c r="M12" s="12"/>
    </row>
    <row r="13" spans="2:13" ht="35.1" customHeight="1" x14ac:dyDescent="0.2">
      <c r="B13" s="36" t="s">
        <v>23</v>
      </c>
      <c r="C13" s="19">
        <v>-41.266666666666666</v>
      </c>
      <c r="D13" s="23"/>
      <c r="E13" s="29">
        <v>-20</v>
      </c>
      <c r="F13" s="9">
        <v>-36</v>
      </c>
      <c r="G13" s="35" t="s">
        <v>25</v>
      </c>
      <c r="H13" s="32">
        <f>10+10+10/3+10</f>
        <v>33.333333333333329</v>
      </c>
      <c r="I13" s="10">
        <v>10</v>
      </c>
      <c r="J13" s="8">
        <v>30</v>
      </c>
      <c r="K13" s="8"/>
      <c r="L13" s="8">
        <f t="shared" si="0"/>
        <v>-23.933333333333337</v>
      </c>
      <c r="M13" s="12"/>
    </row>
    <row r="14" spans="2:13" ht="35.1" customHeight="1" x14ac:dyDescent="0.2">
      <c r="B14" s="36" t="s">
        <v>24</v>
      </c>
      <c r="C14" s="19">
        <v>-5.2666666666666657</v>
      </c>
      <c r="D14" s="23"/>
      <c r="E14" s="29">
        <v>-20</v>
      </c>
      <c r="F14" s="9">
        <v>-36</v>
      </c>
      <c r="G14" s="35" t="s">
        <v>27</v>
      </c>
      <c r="H14" s="32">
        <f>10+10/2+10+10/3+10+10/2+10/3+10/2</f>
        <v>51.666666666666664</v>
      </c>
      <c r="I14" s="10"/>
      <c r="J14" s="8"/>
      <c r="K14" s="8"/>
      <c r="L14" s="8">
        <f t="shared" si="0"/>
        <v>-9.6000000000000014</v>
      </c>
      <c r="M14" s="12"/>
    </row>
    <row r="15" spans="2:13" s="1" customFormat="1" ht="35.1" customHeight="1" thickBot="1" x14ac:dyDescent="0.25">
      <c r="B15" s="13" t="s">
        <v>19</v>
      </c>
      <c r="C15" s="15">
        <v>161.39666666666668</v>
      </c>
      <c r="D15" s="24"/>
      <c r="E15" s="30">
        <v>-20</v>
      </c>
      <c r="F15" s="16">
        <v>-36</v>
      </c>
      <c r="G15" s="34" t="s">
        <v>29</v>
      </c>
      <c r="H15" s="33">
        <f>10+10/4+10</f>
        <v>22.5</v>
      </c>
      <c r="I15" s="17"/>
      <c r="J15" s="14"/>
      <c r="K15" s="14"/>
      <c r="L15" s="26">
        <f t="shared" si="0"/>
        <v>127.89666666666668</v>
      </c>
      <c r="M15" s="18">
        <v>-13.25</v>
      </c>
    </row>
  </sheetData>
  <mergeCells count="2">
    <mergeCell ref="E1:F1"/>
    <mergeCell ref="G1:J1"/>
  </mergeCells>
  <pageMargins left="0.75" right="0.75" top="1" bottom="1" header="0.5" footer="0.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65C83-47BA-47EC-B5FB-A49B1365A54A}">
  <dimension ref="A1:M17"/>
  <sheetViews>
    <sheetView showGridLines="0" tabSelected="1" zoomScale="70" zoomScaleNormal="70" workbookViewId="0">
      <selection activeCell="L5" sqref="L5"/>
    </sheetView>
  </sheetViews>
  <sheetFormatPr defaultRowHeight="12.75" x14ac:dyDescent="0.2"/>
  <cols>
    <col min="1" max="1" width="1.28515625" style="1" customWidth="1"/>
    <col min="2" max="2" width="25.42578125" customWidth="1"/>
    <col min="3" max="4" width="12.7109375" customWidth="1"/>
    <col min="5" max="6" width="9.7109375" style="2" customWidth="1"/>
    <col min="7" max="7" width="11.7109375" customWidth="1"/>
    <col min="8" max="12" width="9.7109375" customWidth="1"/>
    <col min="13" max="13" width="11.42578125" hidden="1" customWidth="1"/>
  </cols>
  <sheetData>
    <row r="1" spans="2:13" s="1" customFormat="1" ht="13.5" thickBot="1" x14ac:dyDescent="0.25">
      <c r="E1" s="37" t="s">
        <v>0</v>
      </c>
      <c r="F1" s="38"/>
      <c r="G1" s="39" t="s">
        <v>1</v>
      </c>
      <c r="H1" s="39"/>
      <c r="I1" s="39"/>
      <c r="J1" s="40"/>
    </row>
    <row r="2" spans="2:13" s="1" customFormat="1" ht="13.5" thickBot="1" x14ac:dyDescent="0.25">
      <c r="B2" s="3" t="s">
        <v>2</v>
      </c>
      <c r="C2" s="25">
        <v>2025</v>
      </c>
      <c r="D2" s="25" t="s">
        <v>10</v>
      </c>
      <c r="E2" s="28" t="s">
        <v>4</v>
      </c>
      <c r="F2" s="4" t="s">
        <v>5</v>
      </c>
      <c r="G2" s="5" t="s">
        <v>7</v>
      </c>
      <c r="H2" s="5" t="s">
        <v>6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3</v>
      </c>
    </row>
    <row r="3" spans="2:13" s="1" customFormat="1" ht="35.1" customHeight="1" x14ac:dyDescent="0.2">
      <c r="B3" s="20" t="s">
        <v>12</v>
      </c>
      <c r="C3" s="21">
        <f>'2024'!L3</f>
        <v>527.60333333333335</v>
      </c>
      <c r="D3" s="22">
        <v>-400</v>
      </c>
      <c r="E3" s="29">
        <v>-20</v>
      </c>
      <c r="F3" s="9">
        <v>-36</v>
      </c>
      <c r="G3" s="35" t="s">
        <v>41</v>
      </c>
      <c r="H3" s="31">
        <f>12/4+12+12+12/2+12/5</f>
        <v>35.4</v>
      </c>
      <c r="I3" s="10">
        <f>20/3</f>
        <v>6.666666666666667</v>
      </c>
      <c r="J3" s="8">
        <v>35</v>
      </c>
      <c r="K3" s="8"/>
      <c r="L3" s="8">
        <f>K3+J3+I3+H3+F3+E3+C3+D3</f>
        <v>148.67000000000007</v>
      </c>
      <c r="M3" s="12">
        <v>-106.5</v>
      </c>
    </row>
    <row r="4" spans="2:13" s="1" customFormat="1" ht="35.1" customHeight="1" x14ac:dyDescent="0.2">
      <c r="B4" s="7" t="s">
        <v>13</v>
      </c>
      <c r="C4" s="19">
        <f>'2024'!L4</f>
        <v>145.13999999999999</v>
      </c>
      <c r="D4" s="23"/>
      <c r="E4" s="29">
        <v>-20</v>
      </c>
      <c r="F4" s="9">
        <v>-36</v>
      </c>
      <c r="G4" s="35" t="s">
        <v>42</v>
      </c>
      <c r="H4" s="32">
        <f>12+12+12/2+12+12/2+12+12+12/2+12/5</f>
        <v>80.400000000000006</v>
      </c>
      <c r="I4" s="10">
        <f>20/3</f>
        <v>6.666666666666667</v>
      </c>
      <c r="J4" s="8">
        <v>65</v>
      </c>
      <c r="K4" s="8"/>
      <c r="L4" s="8">
        <f t="shared" ref="L4:L17" si="0">K4+J4+I4+H4+F4+E4+C4+D4</f>
        <v>241.20666666666665</v>
      </c>
      <c r="M4" s="11">
        <v>50.58</v>
      </c>
    </row>
    <row r="5" spans="2:13" s="1" customFormat="1" ht="35.1" customHeight="1" x14ac:dyDescent="0.2">
      <c r="B5" s="7" t="s">
        <v>14</v>
      </c>
      <c r="C5" s="19">
        <f>'2024'!L5</f>
        <v>91.166666666666643</v>
      </c>
      <c r="D5" s="23"/>
      <c r="E5" s="29">
        <v>-20</v>
      </c>
      <c r="F5" s="9">
        <v>-36</v>
      </c>
      <c r="G5" s="35" t="s">
        <v>39</v>
      </c>
      <c r="H5" s="32">
        <f>12/2+12/2</f>
        <v>12</v>
      </c>
      <c r="I5" s="10"/>
      <c r="J5" s="8"/>
      <c r="K5" s="8"/>
      <c r="L5" s="8">
        <f t="shared" si="0"/>
        <v>47.166666666666643</v>
      </c>
      <c r="M5" s="11">
        <v>98.5</v>
      </c>
    </row>
    <row r="6" spans="2:13" s="1" customFormat="1" ht="35.1" customHeight="1" x14ac:dyDescent="0.2">
      <c r="B6" s="7" t="s">
        <v>15</v>
      </c>
      <c r="C6" s="19">
        <f>'2024'!L6</f>
        <v>-35</v>
      </c>
      <c r="D6" s="23"/>
      <c r="E6" s="29"/>
      <c r="F6" s="9"/>
      <c r="G6" s="35"/>
      <c r="H6" s="32"/>
      <c r="I6" s="10"/>
      <c r="J6" s="8"/>
      <c r="K6" s="8"/>
      <c r="L6" s="8">
        <f t="shared" si="0"/>
        <v>-35</v>
      </c>
      <c r="M6" s="12">
        <v>16.5</v>
      </c>
    </row>
    <row r="7" spans="2:13" ht="35.1" customHeight="1" x14ac:dyDescent="0.2">
      <c r="B7" s="7" t="s">
        <v>16</v>
      </c>
      <c r="C7" s="19">
        <f>'2024'!L7</f>
        <v>-102.83000000000001</v>
      </c>
      <c r="D7" s="23"/>
      <c r="E7" s="29"/>
      <c r="F7" s="9"/>
      <c r="G7" s="35"/>
      <c r="H7" s="32"/>
      <c r="I7" s="10"/>
      <c r="J7" s="8"/>
      <c r="K7" s="8"/>
      <c r="L7" s="8">
        <f t="shared" si="0"/>
        <v>-102.83000000000001</v>
      </c>
      <c r="M7" s="12">
        <v>-46.5</v>
      </c>
    </row>
    <row r="8" spans="2:13" ht="35.1" customHeight="1" x14ac:dyDescent="0.2">
      <c r="B8" s="7" t="s">
        <v>17</v>
      </c>
      <c r="C8" s="19">
        <f>'2024'!L8</f>
        <v>-93.666666666666686</v>
      </c>
      <c r="D8" s="23"/>
      <c r="E8" s="29">
        <v>-20</v>
      </c>
      <c r="F8" s="9">
        <v>-36</v>
      </c>
      <c r="G8" s="35" t="s">
        <v>37</v>
      </c>
      <c r="H8" s="32">
        <f>12+12</f>
        <v>24</v>
      </c>
      <c r="I8" s="10"/>
      <c r="J8" s="8"/>
      <c r="K8" s="8"/>
      <c r="L8" s="8">
        <f t="shared" si="0"/>
        <v>-125.66666666666669</v>
      </c>
      <c r="M8" s="12">
        <v>-48.5</v>
      </c>
    </row>
    <row r="9" spans="2:13" ht="35.1" customHeight="1" x14ac:dyDescent="0.2">
      <c r="B9" s="7" t="s">
        <v>18</v>
      </c>
      <c r="C9" s="19">
        <f>'2024'!L9</f>
        <v>47.12380952380952</v>
      </c>
      <c r="D9" s="23"/>
      <c r="E9" s="29"/>
      <c r="F9" s="9"/>
      <c r="G9" s="27"/>
      <c r="H9" s="32"/>
      <c r="I9" s="10"/>
      <c r="J9" s="8"/>
      <c r="K9" s="8"/>
      <c r="L9" s="8">
        <f t="shared" si="0"/>
        <v>47.12380952380952</v>
      </c>
      <c r="M9" s="12"/>
    </row>
    <row r="10" spans="2:13" ht="35.1" customHeight="1" x14ac:dyDescent="0.2">
      <c r="B10" s="7" t="s">
        <v>20</v>
      </c>
      <c r="C10" s="19">
        <f>'2024'!L10</f>
        <v>27.816666666666677</v>
      </c>
      <c r="D10" s="23"/>
      <c r="E10" s="29">
        <v>-20</v>
      </c>
      <c r="F10" s="9">
        <v>-36</v>
      </c>
      <c r="G10" s="35" t="s">
        <v>46</v>
      </c>
      <c r="H10" s="32">
        <f>12/4+12+12+12/2+12/5+12</f>
        <v>47.4</v>
      </c>
      <c r="I10" s="10"/>
      <c r="J10" s="8"/>
      <c r="K10" s="8"/>
      <c r="L10" s="8">
        <f t="shared" si="0"/>
        <v>19.216666666666676</v>
      </c>
      <c r="M10" s="12"/>
    </row>
    <row r="11" spans="2:13" ht="35.1" customHeight="1" x14ac:dyDescent="0.2">
      <c r="B11" s="7" t="s">
        <v>21</v>
      </c>
      <c r="C11" s="19">
        <f>'2024'!L11</f>
        <v>-72.099999999999994</v>
      </c>
      <c r="D11" s="23"/>
      <c r="E11" s="29">
        <v>-20</v>
      </c>
      <c r="F11" s="9">
        <v>-36</v>
      </c>
      <c r="G11" s="35" t="s">
        <v>47</v>
      </c>
      <c r="H11" s="32">
        <f>12/4+12/2+12+12</f>
        <v>33</v>
      </c>
      <c r="I11" s="10"/>
      <c r="J11" s="8"/>
      <c r="K11" s="8"/>
      <c r="L11" s="8">
        <f t="shared" si="0"/>
        <v>-95.1</v>
      </c>
      <c r="M11" s="12"/>
    </row>
    <row r="12" spans="2:13" ht="35.1" customHeight="1" x14ac:dyDescent="0.2">
      <c r="B12" s="7" t="s">
        <v>22</v>
      </c>
      <c r="C12" s="19">
        <f>'2024'!L12</f>
        <v>123.66666666666666</v>
      </c>
      <c r="D12" s="23"/>
      <c r="E12" s="29">
        <v>-20</v>
      </c>
      <c r="F12" s="9">
        <v>-36</v>
      </c>
      <c r="G12" s="35" t="s">
        <v>38</v>
      </c>
      <c r="H12" s="32">
        <f>12+12+12</f>
        <v>36</v>
      </c>
      <c r="I12" s="10"/>
      <c r="J12" s="8">
        <v>20</v>
      </c>
      <c r="K12" s="8"/>
      <c r="L12" s="8">
        <f t="shared" si="0"/>
        <v>123.66666666666666</v>
      </c>
      <c r="M12" s="12"/>
    </row>
    <row r="13" spans="2:13" ht="35.1" customHeight="1" x14ac:dyDescent="0.2">
      <c r="B13" s="36" t="s">
        <v>36</v>
      </c>
      <c r="C13" s="19">
        <v>0</v>
      </c>
      <c r="D13" s="23">
        <v>20</v>
      </c>
      <c r="E13" s="29">
        <v>-20</v>
      </c>
      <c r="F13" s="9">
        <v>-36</v>
      </c>
      <c r="G13" s="35" t="s">
        <v>43</v>
      </c>
      <c r="H13" s="32">
        <f>12/4+12/2+12+12+12/2+12/5</f>
        <v>41.4</v>
      </c>
      <c r="I13" s="10">
        <f>20/3</f>
        <v>6.666666666666667</v>
      </c>
      <c r="J13" s="8">
        <v>90</v>
      </c>
      <c r="K13" s="8"/>
      <c r="L13" s="8">
        <f t="shared" si="0"/>
        <v>102.06666666666666</v>
      </c>
      <c r="M13" s="12"/>
    </row>
    <row r="14" spans="2:13" ht="35.1" customHeight="1" x14ac:dyDescent="0.2">
      <c r="B14" s="36" t="s">
        <v>35</v>
      </c>
      <c r="C14" s="19">
        <v>0</v>
      </c>
      <c r="D14" s="23"/>
      <c r="E14" s="29">
        <v>-20</v>
      </c>
      <c r="F14" s="9">
        <v>-36</v>
      </c>
      <c r="G14" s="35"/>
      <c r="H14" s="32"/>
      <c r="I14" s="10"/>
      <c r="J14" s="8"/>
      <c r="K14" s="8"/>
      <c r="L14" s="8">
        <f t="shared" si="0"/>
        <v>-56</v>
      </c>
      <c r="M14" s="12"/>
    </row>
    <row r="15" spans="2:13" ht="35.1" customHeight="1" x14ac:dyDescent="0.2">
      <c r="B15" s="36" t="s">
        <v>23</v>
      </c>
      <c r="C15" s="19">
        <f>'2024'!L13</f>
        <v>-23.933333333333337</v>
      </c>
      <c r="D15" s="23"/>
      <c r="E15" s="29">
        <v>-20</v>
      </c>
      <c r="F15" s="9">
        <v>-36</v>
      </c>
      <c r="G15" s="35" t="s">
        <v>45</v>
      </c>
      <c r="H15" s="32">
        <f>12+12+12+12</f>
        <v>48</v>
      </c>
      <c r="I15" s="10"/>
      <c r="J15" s="8"/>
      <c r="K15" s="8"/>
      <c r="L15" s="8">
        <f t="shared" si="0"/>
        <v>-31.933333333333337</v>
      </c>
      <c r="M15" s="12"/>
    </row>
    <row r="16" spans="2:13" ht="35.1" customHeight="1" x14ac:dyDescent="0.2">
      <c r="B16" s="36" t="s">
        <v>24</v>
      </c>
      <c r="C16" s="19">
        <f>'2024'!L14</f>
        <v>-9.6000000000000014</v>
      </c>
      <c r="D16" s="23"/>
      <c r="E16" s="29">
        <v>-20</v>
      </c>
      <c r="F16" s="9">
        <v>-36</v>
      </c>
      <c r="G16" s="35" t="s">
        <v>44</v>
      </c>
      <c r="H16" s="32">
        <f>12+12/2+12+12+12/5</f>
        <v>44.4</v>
      </c>
      <c r="I16" s="10"/>
      <c r="J16" s="8"/>
      <c r="K16" s="8"/>
      <c r="L16" s="8">
        <f t="shared" si="0"/>
        <v>-21.200000000000003</v>
      </c>
      <c r="M16" s="12"/>
    </row>
    <row r="17" spans="2:13" s="1" customFormat="1" ht="35.1" customHeight="1" thickBot="1" x14ac:dyDescent="0.25">
      <c r="B17" s="13" t="s">
        <v>19</v>
      </c>
      <c r="C17" s="15">
        <f>'2024'!L15</f>
        <v>127.89666666666668</v>
      </c>
      <c r="D17" s="24"/>
      <c r="E17" s="30">
        <v>-20</v>
      </c>
      <c r="F17" s="16">
        <v>-36</v>
      </c>
      <c r="G17" s="34" t="s">
        <v>40</v>
      </c>
      <c r="H17" s="33">
        <f>12/2+12+12</f>
        <v>30</v>
      </c>
      <c r="I17" s="17"/>
      <c r="J17" s="14">
        <v>10</v>
      </c>
      <c r="K17" s="14"/>
      <c r="L17" s="26">
        <f t="shared" si="0"/>
        <v>111.89666666666668</v>
      </c>
      <c r="M17" s="18">
        <v>-13.25</v>
      </c>
    </row>
  </sheetData>
  <mergeCells count="2">
    <mergeCell ref="E1:F1"/>
    <mergeCell ref="G1:J1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racing2011/money.htm</dc:title>
  <dc:creator>Phil</dc:creator>
  <cp:lastModifiedBy>Phillip Inman</cp:lastModifiedBy>
  <dcterms:created xsi:type="dcterms:W3CDTF">2012-02-29T06:15:27Z</dcterms:created>
  <dcterms:modified xsi:type="dcterms:W3CDTF">2025-11-03T03:22:54Z</dcterms:modified>
</cp:coreProperties>
</file>